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Datos para ARAESTAT Versión Carmina\Fundaciones\"/>
    </mc:Choice>
  </mc:AlternateContent>
  <xr:revisionPtr revIDLastSave="0" documentId="13_ncr:1_{FD13447F-CE87-4FA7-8B53-955B037BDD85}" xr6:coauthVersionLast="47" xr6:coauthVersionMax="47" xr10:uidLastSave="{00000000-0000-0000-0000-000000000000}"/>
  <bookViews>
    <workbookView xWindow="-105" yWindow="105" windowWidth="24855" windowHeight="15480" activeTab="1" xr2:uid="{00000000-000D-0000-FFFF-FFFF00000000}"/>
  </bookViews>
  <sheets>
    <sheet name="Tendencias históricas" sheetId="4" r:id="rId1"/>
    <sheet name="Evolución fundaciones activas" sheetId="5" r:id="rId2"/>
    <sheet name="Activas con sede en Aragón" sheetId="6" r:id="rId3"/>
    <sheet name="Tipos de promotores de las fund" sheetId="7" r:id="rId4"/>
    <sheet name="Dotaciones fundacionales" sheetId="8" r:id="rId5"/>
    <sheet name="Distribución por fines" sheetId="9" r:id="rId6"/>
    <sheet name="Datos empleo" sheetId="10" r:id="rId7"/>
    <sheet name="Indicadores económicos" sheetId="11" r:id="rId8"/>
    <sheet name="VAB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2" l="1"/>
  <c r="D29" i="11" l="1"/>
  <c r="C29" i="11"/>
  <c r="E29" i="11"/>
  <c r="B29" i="11"/>
  <c r="H7" i="10"/>
  <c r="H22" i="11" l="1"/>
  <c r="G22" i="11"/>
  <c r="F22" i="11"/>
  <c r="E22" i="11"/>
  <c r="D22" i="11"/>
  <c r="C22" i="11"/>
  <c r="B22" i="11"/>
  <c r="E15" i="11"/>
  <c r="D15" i="11"/>
  <c r="C15" i="11"/>
  <c r="B15" i="11"/>
  <c r="I8" i="11"/>
  <c r="H8" i="11"/>
  <c r="G8" i="11"/>
  <c r="F8" i="11"/>
  <c r="E8" i="11"/>
  <c r="D8" i="11"/>
  <c r="C8" i="11"/>
  <c r="B8" i="11"/>
  <c r="G7" i="10"/>
  <c r="B17" i="9"/>
  <c r="C16" i="9" s="1"/>
  <c r="L11" i="8"/>
  <c r="J11" i="8"/>
  <c r="H11" i="8"/>
  <c r="F11" i="8"/>
  <c r="D11" i="8"/>
  <c r="B11" i="8"/>
  <c r="C6" i="8" s="1"/>
  <c r="C5" i="8"/>
  <c r="B9" i="7"/>
  <c r="C8" i="7" s="1"/>
  <c r="C10" i="9" l="1"/>
  <c r="C15" i="9"/>
  <c r="C11" i="9"/>
  <c r="C5" i="9"/>
  <c r="C5" i="7"/>
  <c r="C6" i="7"/>
  <c r="C6" i="9"/>
  <c r="C7" i="9"/>
  <c r="C7" i="7"/>
  <c r="C8" i="9"/>
  <c r="C9" i="9"/>
  <c r="C10" i="8"/>
  <c r="C12" i="9"/>
  <c r="C13" i="9"/>
  <c r="C14" i="9"/>
  <c r="C17" i="9" l="1"/>
</calcChain>
</file>

<file path=xl/sharedStrings.xml><?xml version="1.0" encoding="utf-8"?>
<sst xmlns="http://schemas.openxmlformats.org/spreadsheetml/2006/main" count="167" uniqueCount="75">
  <si>
    <t>2020*</t>
  </si>
  <si>
    <t>2021*</t>
  </si>
  <si>
    <t>Fundaciones activas</t>
  </si>
  <si>
    <t>Creadas</t>
  </si>
  <si>
    <t>Extinguidas</t>
  </si>
  <si>
    <t>No disponible</t>
  </si>
  <si>
    <t>Antes del Siglo XX</t>
  </si>
  <si>
    <t>Hasta 1960</t>
  </si>
  <si>
    <t>De 1960 a 1969</t>
  </si>
  <si>
    <t>De 1970 a 1979</t>
  </si>
  <si>
    <t>De 1980 a 1989</t>
  </si>
  <si>
    <t>De 1989 a 1999</t>
  </si>
  <si>
    <t>De 2000 a 2009</t>
  </si>
  <si>
    <t>De 2010 a 2014</t>
  </si>
  <si>
    <t>Huesca</t>
  </si>
  <si>
    <t>Teruel</t>
  </si>
  <si>
    <t>Zaragoza</t>
  </si>
  <si>
    <t>Entre 1979 y 1989</t>
  </si>
  <si>
    <t xml:space="preserve">N </t>
  </si>
  <si>
    <t>%</t>
  </si>
  <si>
    <t>N</t>
  </si>
  <si>
    <t>Personas físicas</t>
  </si>
  <si>
    <t>Entidades privadas</t>
  </si>
  <si>
    <t>Promotores públicos</t>
  </si>
  <si>
    <t>Total</t>
  </si>
  <si>
    <t>Dotación de 30.000€</t>
  </si>
  <si>
    <t>De 30.001€ a 150.000€</t>
  </si>
  <si>
    <t>De 150.0001€ a 600.000€</t>
  </si>
  <si>
    <t>De 600.000€ a 1.000.000€</t>
  </si>
  <si>
    <t xml:space="preserve">De 1.000.000€ a 3.000.000€ </t>
  </si>
  <si>
    <t>Más de 3.000.000€</t>
  </si>
  <si>
    <t>Grupo 1: Cultura y Ocio</t>
  </si>
  <si>
    <t>Grupo 2: Educación e investigación</t>
  </si>
  <si>
    <t>Grupo 3: Salud</t>
  </si>
  <si>
    <t>Grupo 4: Servicios Sociales</t>
  </si>
  <si>
    <t>Grupo 5: Medioambiente</t>
  </si>
  <si>
    <t>Grupo 6: Servicios Cívicos</t>
  </si>
  <si>
    <t>Grupo 7: Ley, defensa y política</t>
  </si>
  <si>
    <t>Grupo 8: Intermediarios filantrópicos y promoción del voluntariado</t>
  </si>
  <si>
    <t>Grupo 9: Actividades internacionales</t>
  </si>
  <si>
    <t>Grupo 10: Religión</t>
  </si>
  <si>
    <t>Grupo 11: Negocio, asociaciones profesionales y uniones</t>
  </si>
  <si>
    <t>Grupo 12: Otros fines</t>
  </si>
  <si>
    <t>Aragón</t>
  </si>
  <si>
    <t>Ingresos</t>
  </si>
  <si>
    <t>Resultado Explotación</t>
  </si>
  <si>
    <t>Resultado Cuenta PyG</t>
  </si>
  <si>
    <t>Gastos de Personal</t>
  </si>
  <si>
    <t>Año 2020</t>
  </si>
  <si>
    <t>Año 2021</t>
  </si>
  <si>
    <t>ARAGON</t>
  </si>
  <si>
    <t>Entre 2010 y 2019</t>
  </si>
  <si>
    <t>Entre 1990 y 1999</t>
  </si>
  <si>
    <t>Entre 2000 y 2009</t>
  </si>
  <si>
    <t>TOTAL</t>
  </si>
  <si>
    <t xml:space="preserve">% </t>
  </si>
  <si>
    <t>Año 2022</t>
  </si>
  <si>
    <t>* datos no directamente comparables con los de años anteriores por estar calculados de manera diferente</t>
  </si>
  <si>
    <t>* Estos datos incluyen las fundaciones estatales con sede principal en Aragón</t>
  </si>
  <si>
    <t>* No se dispone de este dato para las fundaciones estatales con sede en Aragón</t>
  </si>
  <si>
    <t>Fuente: elaboración propia a partir de datos el Registro de Fundaciones del Gobierno de Aragón y Ministerio de Justicia a través de datos Abiertos el Gobierno de España</t>
  </si>
  <si>
    <t>Fuente: elaboración propia a partir de datos del Registro de Fundaciones del Gobierno de Aragón y Ministerio de Justicia del Gobierno de España</t>
  </si>
  <si>
    <t xml:space="preserve">Fuente: elaboración propia a partir de datos del Registro de Fundaciones del Gobierno de Aragón </t>
  </si>
  <si>
    <t>Fuente: elaboración propia a partir de datos del Registro de Fundaciones del Gobierno de Aragón y del Ministerio de Justicia del Gobierno de España</t>
  </si>
  <si>
    <t>Fuente: elaboración propia a partir de los  datos de AEAT</t>
  </si>
  <si>
    <t>Tendencias históricas de creación y extinción de fundaciones de ámbito autonómico inscritas en el Registro de Fundaciones de Aragón</t>
  </si>
  <si>
    <t>Fuente: elaboración propia a partir de datos del Ministerio de Justicia del Gobierno de Aragón (hasta 2021) y el protectorado y registro de fundaciones de Aragón (2022)</t>
  </si>
  <si>
    <t xml:space="preserve"> Fundaciones de ámbito estatal activas con sede en Aragón, por año de creación y provincia.</t>
  </si>
  <si>
    <t>Evolución del número de fundaciones activas totales en Aragón (2016-2021)</t>
  </si>
  <si>
    <t>Tipo de promotores de las fundaciones activas en Aragón por año.</t>
  </si>
  <si>
    <t>Distribución de las fundaciones activas en función de sus fines, 2016-2022</t>
  </si>
  <si>
    <t>Dotaciones fundacionales de las fundaciones de ámbito autonómico creadas en Aragón, según el registro de fundaciones de Aragón.</t>
  </si>
  <si>
    <t>Evolución del empleo en las fundaciones aragonesas, por año y provincia</t>
  </si>
  <si>
    <t>Indicadores económicos de las Fundaciones por provincia. Años 2016-2022. Euros</t>
  </si>
  <si>
    <t>Valor Añadido Bruto de las Fundaciones por provincia. Años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</si>
</sst>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0"/>
      <color rgb="FF000000"/>
      <name val="Arial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 TIMES NEW"/>
    </font>
    <font>
      <b/>
      <sz val="10"/>
      <name val=" TIMES NEW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/>
    <xf numFmtId="0" fontId="5" fillId="0" borderId="12" xfId="0" applyFont="1" applyBorder="1" applyAlignment="1">
      <alignment horizontal="center"/>
    </xf>
    <xf numFmtId="10" fontId="5" fillId="2" borderId="13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0" fontId="5" fillId="0" borderId="13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center"/>
    </xf>
    <xf numFmtId="10" fontId="5" fillId="0" borderId="2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0" fontId="5" fillId="2" borderId="25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9" fontId="4" fillId="0" borderId="28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0" fontId="5" fillId="0" borderId="31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0" fontId="5" fillId="2" borderId="31" xfId="0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10" fontId="5" fillId="0" borderId="34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2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" fillId="0" borderId="36" xfId="0" applyFont="1" applyBorder="1"/>
    <xf numFmtId="0" fontId="10" fillId="0" borderId="37" xfId="0" applyFont="1" applyBorder="1" applyAlignment="1">
      <alignment horizontal="center" vertical="center"/>
    </xf>
    <xf numFmtId="9" fontId="10" fillId="0" borderId="38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4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9" fontId="10" fillId="0" borderId="41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9" fontId="10" fillId="0" borderId="28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3" fillId="0" borderId="0" xfId="0" applyFont="1"/>
    <xf numFmtId="3" fontId="9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/>
    </xf>
    <xf numFmtId="3" fontId="2" fillId="0" borderId="43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2" fillId="0" borderId="20" xfId="0" applyFont="1" applyBorder="1"/>
    <xf numFmtId="0" fontId="2" fillId="0" borderId="47" xfId="0" applyFont="1" applyBorder="1"/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3" fontId="2" fillId="0" borderId="3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3" fontId="2" fillId="2" borderId="43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0" fontId="10" fillId="0" borderId="4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3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1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5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12" fillId="0" borderId="44" xfId="0" applyNumberFormat="1" applyFont="1" applyBorder="1" applyAlignment="1">
      <alignment horizontal="center" vertical="center"/>
    </xf>
    <xf numFmtId="4" fontId="12" fillId="0" borderId="45" xfId="0" applyNumberFormat="1" applyFont="1" applyBorder="1" applyAlignment="1">
      <alignment horizontal="center" vertical="center"/>
    </xf>
    <xf numFmtId="4" fontId="12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43" xfId="0" applyNumberFormat="1" applyFont="1" applyFill="1" applyBorder="1" applyAlignment="1">
      <alignment horizontal="center" vertical="center"/>
    </xf>
    <xf numFmtId="3" fontId="3" fillId="3" borderId="37" xfId="0" applyNumberFormat="1" applyFont="1" applyFill="1" applyBorder="1" applyAlignment="1">
      <alignment horizontal="center" vertical="center"/>
    </xf>
    <xf numFmtId="3" fontId="3" fillId="3" borderId="42" xfId="0" applyNumberFormat="1" applyFont="1" applyFill="1" applyBorder="1" applyAlignment="1">
      <alignment horizontal="center" vertical="center"/>
    </xf>
    <xf numFmtId="3" fontId="3" fillId="3" borderId="46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C28" sqref="C28"/>
    </sheetView>
  </sheetViews>
  <sheetFormatPr baseColWidth="10" defaultRowHeight="12.75"/>
  <cols>
    <col min="1" max="1" width="21.5703125" customWidth="1"/>
  </cols>
  <sheetData>
    <row r="1" spans="1:5" s="121" customFormat="1">
      <c r="A1" s="87" t="s">
        <v>65</v>
      </c>
      <c r="B1" s="87"/>
      <c r="C1" s="87"/>
      <c r="D1" s="87"/>
      <c r="E1" s="87"/>
    </row>
    <row r="2" spans="1:5">
      <c r="A2" s="2"/>
      <c r="B2" s="2"/>
      <c r="C2" s="2"/>
      <c r="D2" s="2"/>
      <c r="E2" s="2"/>
    </row>
    <row r="3" spans="1:5">
      <c r="A3" s="2"/>
      <c r="B3" s="5" t="s">
        <v>3</v>
      </c>
      <c r="C3" s="5" t="s">
        <v>4</v>
      </c>
      <c r="D3" s="2"/>
      <c r="E3" s="2"/>
    </row>
    <row r="4" spans="1:5">
      <c r="A4" s="6" t="s">
        <v>5</v>
      </c>
      <c r="B4" s="7">
        <v>5</v>
      </c>
      <c r="C4" s="7">
        <v>3</v>
      </c>
      <c r="D4" s="2"/>
      <c r="E4" s="2"/>
    </row>
    <row r="5" spans="1:5">
      <c r="A5" s="6" t="s">
        <v>6</v>
      </c>
      <c r="B5" s="7">
        <v>32</v>
      </c>
      <c r="C5" s="7">
        <v>12</v>
      </c>
      <c r="D5" s="2"/>
      <c r="E5" s="2"/>
    </row>
    <row r="6" spans="1:5">
      <c r="A6" s="6" t="s">
        <v>7</v>
      </c>
      <c r="B6" s="7">
        <v>53</v>
      </c>
      <c r="C6" s="7">
        <v>18</v>
      </c>
      <c r="D6" s="2"/>
      <c r="E6" s="2"/>
    </row>
    <row r="7" spans="1:5">
      <c r="A7" s="6" t="s">
        <v>8</v>
      </c>
      <c r="B7" s="7">
        <v>10</v>
      </c>
      <c r="C7" s="7">
        <v>1</v>
      </c>
      <c r="D7" s="2"/>
      <c r="E7" s="2"/>
    </row>
    <row r="8" spans="1:5">
      <c r="A8" s="6" t="s">
        <v>9</v>
      </c>
      <c r="B8" s="7">
        <v>2</v>
      </c>
      <c r="C8" s="7">
        <v>1</v>
      </c>
      <c r="D8" s="2"/>
      <c r="E8" s="2"/>
    </row>
    <row r="9" spans="1:5">
      <c r="A9" s="6" t="s">
        <v>10</v>
      </c>
      <c r="B9" s="7">
        <v>10</v>
      </c>
      <c r="C9" s="7">
        <v>1</v>
      </c>
      <c r="D9" s="2"/>
      <c r="E9" s="2"/>
    </row>
    <row r="10" spans="1:5">
      <c r="A10" s="6" t="s">
        <v>11</v>
      </c>
      <c r="B10" s="7">
        <v>139</v>
      </c>
      <c r="C10" s="7">
        <v>25</v>
      </c>
      <c r="D10" s="2"/>
      <c r="E10" s="2"/>
    </row>
    <row r="11" spans="1:5">
      <c r="A11" s="6" t="s">
        <v>12</v>
      </c>
      <c r="B11" s="7">
        <v>298</v>
      </c>
      <c r="C11" s="7">
        <v>14</v>
      </c>
      <c r="D11" s="2"/>
      <c r="E11" s="2"/>
    </row>
    <row r="12" spans="1:5">
      <c r="A12" s="6" t="s">
        <v>13</v>
      </c>
      <c r="B12" s="7">
        <v>104</v>
      </c>
      <c r="C12" s="7">
        <v>19</v>
      </c>
      <c r="D12" s="2"/>
      <c r="E12" s="2"/>
    </row>
    <row r="13" spans="1:5">
      <c r="A13" s="6" t="s">
        <v>48</v>
      </c>
      <c r="B13" s="7">
        <v>6</v>
      </c>
      <c r="C13" s="7">
        <v>4</v>
      </c>
      <c r="D13" s="2"/>
      <c r="E13" s="2"/>
    </row>
    <row r="14" spans="1:5">
      <c r="A14" s="6" t="s">
        <v>49</v>
      </c>
      <c r="B14" s="7">
        <v>8</v>
      </c>
      <c r="C14" s="7">
        <v>5</v>
      </c>
      <c r="D14" s="2"/>
      <c r="E14" s="2"/>
    </row>
    <row r="16" spans="1:5">
      <c r="A16" s="142" t="s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tabSelected="1" workbookViewId="0">
      <selection activeCell="B4" sqref="B4:G4"/>
    </sheetView>
  </sheetViews>
  <sheetFormatPr baseColWidth="10" defaultRowHeight="12.75"/>
  <sheetData>
    <row r="1" spans="1:7">
      <c r="A1" s="87" t="s">
        <v>68</v>
      </c>
      <c r="B1" s="2"/>
      <c r="C1" s="2"/>
      <c r="D1" s="2"/>
      <c r="E1" s="2"/>
      <c r="F1" s="2"/>
      <c r="G1" s="2"/>
    </row>
    <row r="2" spans="1:7">
      <c r="A2" s="87"/>
      <c r="B2" s="2"/>
      <c r="C2" s="2"/>
      <c r="D2" s="2"/>
      <c r="E2" s="2"/>
      <c r="F2" s="2"/>
      <c r="G2" s="2"/>
    </row>
    <row r="3" spans="1:7">
      <c r="A3" s="2"/>
      <c r="B3" s="3">
        <v>2016</v>
      </c>
      <c r="C3" s="3">
        <v>2017</v>
      </c>
      <c r="D3" s="3">
        <v>2018</v>
      </c>
      <c r="E3" s="3">
        <v>2019</v>
      </c>
      <c r="F3" s="3" t="s">
        <v>0</v>
      </c>
      <c r="G3" s="3" t="s">
        <v>1</v>
      </c>
    </row>
    <row r="4" spans="1:7">
      <c r="A4" s="4" t="s">
        <v>2</v>
      </c>
      <c r="B4" s="3">
        <v>521</v>
      </c>
      <c r="C4" s="3">
        <v>526</v>
      </c>
      <c r="D4" s="3">
        <v>534</v>
      </c>
      <c r="E4" s="3">
        <v>532</v>
      </c>
      <c r="F4" s="3">
        <v>535</v>
      </c>
      <c r="G4" s="3">
        <v>543</v>
      </c>
    </row>
    <row r="6" spans="1:7">
      <c r="A6" s="122" t="s">
        <v>57</v>
      </c>
    </row>
    <row r="8" spans="1:7">
      <c r="A8" s="1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A2" sqref="A2"/>
    </sheetView>
  </sheetViews>
  <sheetFormatPr baseColWidth="10" defaultRowHeight="12.75"/>
  <sheetData>
    <row r="1" spans="1:6">
      <c r="A1" s="87" t="s">
        <v>67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 ht="14.25">
      <c r="A3" s="8"/>
      <c r="B3" s="9" t="s">
        <v>14</v>
      </c>
      <c r="C3" s="9" t="s">
        <v>15</v>
      </c>
      <c r="D3" s="9" t="s">
        <v>16</v>
      </c>
      <c r="E3" s="9" t="s">
        <v>50</v>
      </c>
      <c r="F3" s="2"/>
    </row>
    <row r="4" spans="1:6" ht="15">
      <c r="A4" s="10" t="s">
        <v>17</v>
      </c>
      <c r="B4" s="11">
        <v>0</v>
      </c>
      <c r="C4" s="11">
        <v>0</v>
      </c>
      <c r="D4" s="11">
        <v>3</v>
      </c>
      <c r="E4" s="9">
        <v>3</v>
      </c>
      <c r="F4" s="2"/>
    </row>
    <row r="5" spans="1:6" ht="15">
      <c r="A5" s="10" t="s">
        <v>52</v>
      </c>
      <c r="B5" s="11">
        <v>0</v>
      </c>
      <c r="C5" s="11">
        <v>0</v>
      </c>
      <c r="D5" s="11">
        <v>18</v>
      </c>
      <c r="E5" s="9">
        <v>18</v>
      </c>
      <c r="F5" s="2"/>
    </row>
    <row r="6" spans="1:6" ht="15">
      <c r="A6" s="10" t="s">
        <v>53</v>
      </c>
      <c r="B6" s="11">
        <v>5</v>
      </c>
      <c r="C6" s="11">
        <v>1</v>
      </c>
      <c r="D6" s="11">
        <v>35</v>
      </c>
      <c r="E6" s="9">
        <v>41</v>
      </c>
      <c r="F6" s="2"/>
    </row>
    <row r="7" spans="1:6" ht="15">
      <c r="A7" s="10" t="s">
        <v>51</v>
      </c>
      <c r="B7" s="11">
        <v>3</v>
      </c>
      <c r="C7" s="11">
        <v>4</v>
      </c>
      <c r="D7" s="11">
        <v>29</v>
      </c>
      <c r="E7" s="9">
        <v>36</v>
      </c>
      <c r="F7" s="2"/>
    </row>
    <row r="8" spans="1:6" ht="15">
      <c r="A8" s="10" t="s">
        <v>48</v>
      </c>
      <c r="B8" s="11">
        <v>0</v>
      </c>
      <c r="C8" s="11">
        <v>0</v>
      </c>
      <c r="D8" s="11">
        <v>2</v>
      </c>
      <c r="E8" s="9">
        <v>2</v>
      </c>
      <c r="F8" s="2"/>
    </row>
    <row r="9" spans="1:6" ht="15">
      <c r="A9" s="10" t="s">
        <v>49</v>
      </c>
      <c r="B9" s="11">
        <v>1</v>
      </c>
      <c r="C9" s="11">
        <v>0</v>
      </c>
      <c r="D9" s="11">
        <v>4</v>
      </c>
      <c r="E9" s="9">
        <v>5</v>
      </c>
      <c r="F9" s="2"/>
    </row>
    <row r="10" spans="1:6" ht="15">
      <c r="A10" s="10" t="s">
        <v>56</v>
      </c>
      <c r="B10" s="11">
        <v>1</v>
      </c>
      <c r="C10" s="11">
        <v>0</v>
      </c>
      <c r="D10" s="11">
        <v>9</v>
      </c>
      <c r="E10" s="9">
        <v>10</v>
      </c>
    </row>
    <row r="11" spans="1:6">
      <c r="B11" s="142" t="s">
        <v>66</v>
      </c>
    </row>
    <row r="13" spans="1:6">
      <c r="B13" s="12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C22" sqref="C22"/>
    </sheetView>
  </sheetViews>
  <sheetFormatPr baseColWidth="10" defaultRowHeight="12.75"/>
  <cols>
    <col min="1" max="1" width="23.85546875" customWidth="1"/>
  </cols>
  <sheetData>
    <row r="1" spans="1:13">
      <c r="A1" s="87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25">
      <c r="A3" s="12"/>
      <c r="B3" s="157">
        <v>2016</v>
      </c>
      <c r="C3" s="158"/>
      <c r="D3" s="155">
        <v>2017</v>
      </c>
      <c r="E3" s="156"/>
      <c r="F3" s="155">
        <v>2018</v>
      </c>
      <c r="G3" s="156"/>
      <c r="H3" s="159">
        <v>2019</v>
      </c>
      <c r="I3" s="159"/>
      <c r="J3" s="155" t="s">
        <v>0</v>
      </c>
      <c r="K3" s="156"/>
      <c r="L3" s="155" t="s">
        <v>1</v>
      </c>
      <c r="M3" s="156"/>
    </row>
    <row r="4" spans="1:13" ht="15.75" thickBot="1">
      <c r="A4" s="17"/>
      <c r="B4" s="20" t="s">
        <v>18</v>
      </c>
      <c r="C4" s="35" t="s">
        <v>19</v>
      </c>
      <c r="D4" s="20" t="s">
        <v>18</v>
      </c>
      <c r="E4" s="35" t="s">
        <v>19</v>
      </c>
      <c r="F4" s="20" t="s">
        <v>18</v>
      </c>
      <c r="G4" s="35" t="s">
        <v>19</v>
      </c>
      <c r="H4" s="22" t="s">
        <v>20</v>
      </c>
      <c r="I4" s="38" t="s">
        <v>19</v>
      </c>
      <c r="J4" s="20" t="s">
        <v>18</v>
      </c>
      <c r="K4" s="21" t="s">
        <v>19</v>
      </c>
      <c r="L4" s="20" t="s">
        <v>18</v>
      </c>
      <c r="M4" s="35" t="s">
        <v>19</v>
      </c>
    </row>
    <row r="5" spans="1:13" ht="15">
      <c r="A5" s="18" t="s">
        <v>5</v>
      </c>
      <c r="B5" s="33">
        <v>65</v>
      </c>
      <c r="C5" s="34">
        <f>B5/B9</f>
        <v>0.12476007677543186</v>
      </c>
      <c r="D5" s="33">
        <v>68</v>
      </c>
      <c r="E5" s="34">
        <v>0.1293</v>
      </c>
      <c r="F5" s="33">
        <v>68</v>
      </c>
      <c r="G5" s="34">
        <v>0.1273</v>
      </c>
      <c r="H5" s="36">
        <v>68</v>
      </c>
      <c r="I5" s="39">
        <v>0.1278</v>
      </c>
      <c r="J5" s="33">
        <v>68</v>
      </c>
      <c r="K5" s="34">
        <v>0.12709999999999999</v>
      </c>
      <c r="L5" s="33">
        <v>69</v>
      </c>
      <c r="M5" s="37">
        <v>0.12709999999999999</v>
      </c>
    </row>
    <row r="6" spans="1:13" ht="15">
      <c r="A6" s="19" t="s">
        <v>21</v>
      </c>
      <c r="B6" s="13">
        <v>214</v>
      </c>
      <c r="C6" s="16">
        <f>B6/B9</f>
        <v>0.41074856046065261</v>
      </c>
      <c r="D6" s="13">
        <v>218</v>
      </c>
      <c r="E6" s="16">
        <v>0.41439999999999999</v>
      </c>
      <c r="F6" s="13">
        <v>222</v>
      </c>
      <c r="G6" s="16">
        <v>0.41570000000000001</v>
      </c>
      <c r="H6" s="15">
        <v>221</v>
      </c>
      <c r="I6" s="40">
        <v>0.41539999999999999</v>
      </c>
      <c r="J6" s="13">
        <v>220</v>
      </c>
      <c r="K6" s="16">
        <v>0.41120000000000001</v>
      </c>
      <c r="L6" s="13">
        <v>223</v>
      </c>
      <c r="M6" s="14">
        <v>0.41070000000000001</v>
      </c>
    </row>
    <row r="7" spans="1:13" ht="15">
      <c r="A7" s="19" t="s">
        <v>22</v>
      </c>
      <c r="B7" s="13">
        <v>172</v>
      </c>
      <c r="C7" s="16">
        <f>B7/B9</f>
        <v>0.33013435700575816</v>
      </c>
      <c r="D7" s="13">
        <v>172</v>
      </c>
      <c r="E7" s="16">
        <v>0.32700000000000001</v>
      </c>
      <c r="F7" s="13">
        <v>177</v>
      </c>
      <c r="G7" s="16">
        <v>0.33150000000000002</v>
      </c>
      <c r="H7" s="15">
        <v>176</v>
      </c>
      <c r="I7" s="40">
        <v>0.33079999999999998</v>
      </c>
      <c r="J7" s="13">
        <v>178</v>
      </c>
      <c r="K7" s="16">
        <v>0.3327</v>
      </c>
      <c r="L7" s="13">
        <v>181</v>
      </c>
      <c r="M7" s="14">
        <v>0.33329999999999999</v>
      </c>
    </row>
    <row r="8" spans="1:13" ht="15.75" thickBot="1">
      <c r="A8" s="23" t="s">
        <v>23</v>
      </c>
      <c r="B8" s="24">
        <v>70</v>
      </c>
      <c r="C8" s="25">
        <f>B8/B9</f>
        <v>0.1343570057581574</v>
      </c>
      <c r="D8" s="24">
        <v>68</v>
      </c>
      <c r="E8" s="25">
        <v>0.1293</v>
      </c>
      <c r="F8" s="24">
        <v>67</v>
      </c>
      <c r="G8" s="25">
        <v>0.1255</v>
      </c>
      <c r="H8" s="26">
        <v>67</v>
      </c>
      <c r="I8" s="41">
        <v>0.12590000000000001</v>
      </c>
      <c r="J8" s="24">
        <v>69</v>
      </c>
      <c r="K8" s="25">
        <v>0.129</v>
      </c>
      <c r="L8" s="24">
        <v>70</v>
      </c>
      <c r="M8" s="27">
        <v>0.12889999999999999</v>
      </c>
    </row>
    <row r="9" spans="1:13" ht="15" thickBot="1">
      <c r="A9" s="28" t="s">
        <v>54</v>
      </c>
      <c r="B9" s="29">
        <f>SUM(B5:B8)</f>
        <v>521</v>
      </c>
      <c r="C9" s="30"/>
      <c r="D9" s="29">
        <v>526</v>
      </c>
      <c r="E9" s="30"/>
      <c r="F9" s="29">
        <v>534</v>
      </c>
      <c r="G9" s="30"/>
      <c r="H9" s="31">
        <v>532</v>
      </c>
      <c r="I9" s="42"/>
      <c r="J9" s="29">
        <v>535</v>
      </c>
      <c r="K9" s="32"/>
      <c r="L9" s="29">
        <v>543</v>
      </c>
      <c r="M9" s="32"/>
    </row>
    <row r="10" spans="1:13">
      <c r="B10" s="142" t="s">
        <v>61</v>
      </c>
    </row>
    <row r="11" spans="1:13">
      <c r="B11" s="142"/>
    </row>
    <row r="12" spans="1:13">
      <c r="A12" s="122" t="s">
        <v>58</v>
      </c>
    </row>
    <row r="14" spans="1:13">
      <c r="A14" s="122"/>
    </row>
    <row r="15" spans="1:13">
      <c r="A15" s="122"/>
    </row>
    <row r="16" spans="1:13">
      <c r="A16" s="122"/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selection activeCell="A2" sqref="A2"/>
    </sheetView>
  </sheetViews>
  <sheetFormatPr baseColWidth="10" defaultRowHeight="12.75"/>
  <cols>
    <col min="1" max="1" width="25.7109375" customWidth="1"/>
    <col min="2" max="2" width="8.7109375" customWidth="1"/>
    <col min="4" max="4" width="8.42578125" customWidth="1"/>
    <col min="6" max="6" width="8.42578125" customWidth="1"/>
    <col min="8" max="8" width="8.42578125" customWidth="1"/>
    <col min="10" max="10" width="8.28515625" customWidth="1"/>
    <col min="12" max="12" width="8.42578125" customWidth="1"/>
  </cols>
  <sheetData>
    <row r="1" spans="1:13">
      <c r="A1" s="87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43"/>
      <c r="B3" s="160">
        <v>2016</v>
      </c>
      <c r="C3" s="161"/>
      <c r="D3" s="160">
        <v>2017</v>
      </c>
      <c r="E3" s="161"/>
      <c r="F3" s="160">
        <v>2018</v>
      </c>
      <c r="G3" s="161"/>
      <c r="H3" s="160">
        <v>2019</v>
      </c>
      <c r="I3" s="161"/>
      <c r="J3" s="160" t="s">
        <v>0</v>
      </c>
      <c r="K3" s="161"/>
      <c r="L3" s="160" t="s">
        <v>1</v>
      </c>
      <c r="M3" s="161"/>
    </row>
    <row r="4" spans="1:13">
      <c r="A4" s="43"/>
      <c r="B4" s="44" t="s">
        <v>18</v>
      </c>
      <c r="C4" s="45" t="s">
        <v>19</v>
      </c>
      <c r="D4" s="44" t="s">
        <v>18</v>
      </c>
      <c r="E4" s="45" t="s">
        <v>19</v>
      </c>
      <c r="F4" s="46" t="s">
        <v>18</v>
      </c>
      <c r="G4" s="45" t="s">
        <v>19</v>
      </c>
      <c r="H4" s="46" t="s">
        <v>20</v>
      </c>
      <c r="I4" s="46" t="s">
        <v>19</v>
      </c>
      <c r="J4" s="46" t="s">
        <v>18</v>
      </c>
      <c r="K4" s="46" t="s">
        <v>19</v>
      </c>
      <c r="L4" s="46" t="s">
        <v>18</v>
      </c>
      <c r="M4" s="45" t="s">
        <v>19</v>
      </c>
    </row>
    <row r="5" spans="1:13">
      <c r="A5" s="47" t="s">
        <v>25</v>
      </c>
      <c r="B5" s="48">
        <v>4</v>
      </c>
      <c r="C5" s="49">
        <f>B5/B11</f>
        <v>0.5714285714285714</v>
      </c>
      <c r="D5" s="48">
        <v>7</v>
      </c>
      <c r="E5" s="49">
        <v>0.77780000000000005</v>
      </c>
      <c r="F5" s="48">
        <v>9</v>
      </c>
      <c r="G5" s="49">
        <v>0.75</v>
      </c>
      <c r="H5" s="48">
        <v>3</v>
      </c>
      <c r="I5" s="49">
        <v>0.5</v>
      </c>
      <c r="J5" s="48">
        <v>3</v>
      </c>
      <c r="K5" s="50">
        <v>0.5</v>
      </c>
      <c r="L5" s="48">
        <v>8</v>
      </c>
      <c r="M5" s="50">
        <v>1</v>
      </c>
    </row>
    <row r="6" spans="1:13">
      <c r="A6" s="47" t="s">
        <v>26</v>
      </c>
      <c r="B6" s="48">
        <v>2</v>
      </c>
      <c r="C6" s="49">
        <f>B6/B11</f>
        <v>0.2857142857142857</v>
      </c>
      <c r="D6" s="48">
        <v>2</v>
      </c>
      <c r="E6" s="49">
        <v>0.22220000000000001</v>
      </c>
      <c r="F6" s="48">
        <v>2</v>
      </c>
      <c r="G6" s="49">
        <v>0.16669999999999999</v>
      </c>
      <c r="H6" s="48">
        <v>1</v>
      </c>
      <c r="I6" s="49">
        <v>0.16669999999999999</v>
      </c>
      <c r="J6" s="51">
        <v>3</v>
      </c>
      <c r="K6" s="50">
        <v>0.5</v>
      </c>
      <c r="L6" s="48">
        <v>0</v>
      </c>
      <c r="M6" s="50"/>
    </row>
    <row r="7" spans="1:13">
      <c r="A7" s="47" t="s">
        <v>27</v>
      </c>
      <c r="B7" s="48">
        <v>0</v>
      </c>
      <c r="C7" s="49"/>
      <c r="D7" s="48">
        <v>0</v>
      </c>
      <c r="E7" s="49"/>
      <c r="F7" s="48">
        <v>1</v>
      </c>
      <c r="G7" s="49">
        <v>8.3299999999999999E-2</v>
      </c>
      <c r="H7" s="48">
        <v>1</v>
      </c>
      <c r="I7" s="49">
        <v>0.16669999999999999</v>
      </c>
      <c r="J7" s="51">
        <v>0</v>
      </c>
      <c r="K7" s="50"/>
      <c r="L7" s="48">
        <v>0</v>
      </c>
      <c r="M7" s="50"/>
    </row>
    <row r="8" spans="1:13">
      <c r="A8" s="47" t="s">
        <v>28</v>
      </c>
      <c r="B8" s="48">
        <v>0</v>
      </c>
      <c r="C8" s="49"/>
      <c r="D8" s="48">
        <v>0</v>
      </c>
      <c r="E8" s="49"/>
      <c r="F8" s="48">
        <v>0</v>
      </c>
      <c r="G8" s="49"/>
      <c r="H8" s="48">
        <v>0</v>
      </c>
      <c r="I8" s="49"/>
      <c r="J8" s="51">
        <v>0</v>
      </c>
      <c r="K8" s="50"/>
      <c r="L8" s="48">
        <v>0</v>
      </c>
      <c r="M8" s="50"/>
    </row>
    <row r="9" spans="1:13">
      <c r="A9" s="47" t="s">
        <v>29</v>
      </c>
      <c r="B9" s="48">
        <v>0</v>
      </c>
      <c r="C9" s="49"/>
      <c r="D9" s="48">
        <v>0</v>
      </c>
      <c r="E9" s="49"/>
      <c r="F9" s="48">
        <v>0</v>
      </c>
      <c r="G9" s="49"/>
      <c r="H9" s="48">
        <v>0</v>
      </c>
      <c r="I9" s="49"/>
      <c r="J9" s="51">
        <v>0</v>
      </c>
      <c r="K9" s="50"/>
      <c r="L9" s="48">
        <v>0</v>
      </c>
      <c r="M9" s="50"/>
    </row>
    <row r="10" spans="1:13">
      <c r="A10" s="47" t="s">
        <v>30</v>
      </c>
      <c r="B10" s="48">
        <v>1</v>
      </c>
      <c r="C10" s="49">
        <f>B10/B11</f>
        <v>0.14285714285714285</v>
      </c>
      <c r="D10" s="48">
        <v>0</v>
      </c>
      <c r="E10" s="49"/>
      <c r="F10" s="48">
        <v>0</v>
      </c>
      <c r="G10" s="49"/>
      <c r="H10" s="48">
        <v>1</v>
      </c>
      <c r="I10" s="49">
        <v>0.16669999999999999</v>
      </c>
      <c r="J10" s="51">
        <v>0</v>
      </c>
      <c r="K10" s="50"/>
      <c r="L10" s="48">
        <v>0</v>
      </c>
      <c r="M10" s="50"/>
    </row>
    <row r="11" spans="1:13">
      <c r="A11" s="52" t="s">
        <v>24</v>
      </c>
      <c r="B11" s="53">
        <f>SUM(B5:B10)</f>
        <v>7</v>
      </c>
      <c r="C11" s="54"/>
      <c r="D11" s="53">
        <f>SUM(D5:D10)</f>
        <v>9</v>
      </c>
      <c r="E11" s="54"/>
      <c r="F11" s="53">
        <f>SUM(F5:F10)</f>
        <v>12</v>
      </c>
      <c r="G11" s="54"/>
      <c r="H11" s="53">
        <f>SUM(H5:H10)</f>
        <v>6</v>
      </c>
      <c r="I11" s="54"/>
      <c r="J11" s="53">
        <f>SUM(J5:J10)</f>
        <v>6</v>
      </c>
      <c r="K11" s="53"/>
      <c r="L11" s="53">
        <f>SUM(L5:L10)</f>
        <v>8</v>
      </c>
      <c r="M11" s="55"/>
    </row>
    <row r="12" spans="1:13">
      <c r="B12" s="142" t="s">
        <v>62</v>
      </c>
    </row>
    <row r="13" spans="1:13">
      <c r="B13" s="142"/>
    </row>
    <row r="14" spans="1:13">
      <c r="A14" s="122" t="s">
        <v>59</v>
      </c>
    </row>
    <row r="16" spans="1:13">
      <c r="A16" s="122"/>
    </row>
    <row r="17" spans="1:1">
      <c r="A17" s="122"/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workbookViewId="0">
      <selection activeCell="A2" sqref="A2"/>
    </sheetView>
  </sheetViews>
  <sheetFormatPr baseColWidth="10" defaultRowHeight="12.75"/>
  <cols>
    <col min="1" max="1" width="55" customWidth="1"/>
    <col min="2" max="13" width="7.28515625" customWidth="1"/>
  </cols>
  <sheetData>
    <row r="1" spans="1:13">
      <c r="A1" s="87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43"/>
      <c r="B3" s="162">
        <v>2016</v>
      </c>
      <c r="C3" s="163"/>
      <c r="D3" s="162">
        <v>2017</v>
      </c>
      <c r="E3" s="163"/>
      <c r="F3" s="162">
        <v>2018</v>
      </c>
      <c r="G3" s="163"/>
      <c r="H3" s="162">
        <v>2019</v>
      </c>
      <c r="I3" s="163"/>
      <c r="J3" s="162" t="s">
        <v>0</v>
      </c>
      <c r="K3" s="163"/>
      <c r="L3" s="162" t="s">
        <v>1</v>
      </c>
      <c r="M3" s="163"/>
    </row>
    <row r="4" spans="1:13" ht="13.5" thickBot="1">
      <c r="A4" s="43"/>
      <c r="B4" s="61" t="s">
        <v>20</v>
      </c>
      <c r="C4" s="62" t="s">
        <v>55</v>
      </c>
      <c r="D4" s="73" t="s">
        <v>20</v>
      </c>
      <c r="E4" s="77" t="s">
        <v>19</v>
      </c>
      <c r="F4" s="61" t="s">
        <v>20</v>
      </c>
      <c r="G4" s="77" t="s">
        <v>19</v>
      </c>
      <c r="H4" s="61" t="s">
        <v>20</v>
      </c>
      <c r="I4" s="62" t="s">
        <v>19</v>
      </c>
      <c r="J4" s="61" t="s">
        <v>20</v>
      </c>
      <c r="K4" s="62" t="s">
        <v>19</v>
      </c>
      <c r="L4" s="61" t="s">
        <v>20</v>
      </c>
      <c r="M4" s="62" t="s">
        <v>19</v>
      </c>
    </row>
    <row r="5" spans="1:13" ht="13.5" thickBot="1">
      <c r="A5" s="63" t="s">
        <v>31</v>
      </c>
      <c r="B5" s="68">
        <v>68</v>
      </c>
      <c r="C5" s="69">
        <f t="shared" ref="C5:C16" si="0">B5/B$17</f>
        <v>0.13051823416506717</v>
      </c>
      <c r="D5" s="74">
        <v>68</v>
      </c>
      <c r="E5" s="78">
        <v>0.1293</v>
      </c>
      <c r="F5" s="68">
        <v>69</v>
      </c>
      <c r="G5" s="78">
        <v>0.12920000000000001</v>
      </c>
      <c r="H5" s="68">
        <v>71</v>
      </c>
      <c r="I5" s="69">
        <v>0.13350000000000001</v>
      </c>
      <c r="J5" s="68">
        <v>76</v>
      </c>
      <c r="K5" s="60">
        <v>0.1421</v>
      </c>
      <c r="L5" s="68">
        <v>78</v>
      </c>
      <c r="M5" s="60">
        <v>0.14360000000000001</v>
      </c>
    </row>
    <row r="6" spans="1:13" ht="13.5" thickBot="1">
      <c r="A6" s="64" t="s">
        <v>32</v>
      </c>
      <c r="B6" s="59">
        <v>102</v>
      </c>
      <c r="C6" s="60">
        <f t="shared" si="0"/>
        <v>0.19577735124760076</v>
      </c>
      <c r="D6" s="75">
        <v>103</v>
      </c>
      <c r="E6" s="78">
        <v>0.1958</v>
      </c>
      <c r="F6" s="59">
        <v>104</v>
      </c>
      <c r="G6" s="79">
        <v>0.1948</v>
      </c>
      <c r="H6" s="59">
        <v>104</v>
      </c>
      <c r="I6" s="79">
        <v>0.19550000000000001</v>
      </c>
      <c r="J6" s="59">
        <v>104</v>
      </c>
      <c r="K6" s="60">
        <v>0.19439999999999999</v>
      </c>
      <c r="L6" s="59">
        <v>103</v>
      </c>
      <c r="M6" s="60">
        <v>0.18970000000000001</v>
      </c>
    </row>
    <row r="7" spans="1:13" ht="13.5" thickBot="1">
      <c r="A7" s="64" t="s">
        <v>33</v>
      </c>
      <c r="B7" s="59">
        <v>28</v>
      </c>
      <c r="C7" s="60">
        <f t="shared" si="0"/>
        <v>5.3742802303262956E-2</v>
      </c>
      <c r="D7" s="75">
        <v>30</v>
      </c>
      <c r="E7" s="78">
        <v>5.7000000000000002E-2</v>
      </c>
      <c r="F7" s="59">
        <v>30</v>
      </c>
      <c r="G7" s="79">
        <v>5.62E-2</v>
      </c>
      <c r="H7" s="59">
        <v>30</v>
      </c>
      <c r="I7" s="79">
        <v>5.6399999999999999E-2</v>
      </c>
      <c r="J7" s="59">
        <v>31</v>
      </c>
      <c r="K7" s="60">
        <v>5.79E-2</v>
      </c>
      <c r="L7" s="59">
        <v>32</v>
      </c>
      <c r="M7" s="60">
        <v>5.8900000000000001E-2</v>
      </c>
    </row>
    <row r="8" spans="1:13">
      <c r="A8" s="64" t="s">
        <v>34</v>
      </c>
      <c r="B8" s="59">
        <v>157</v>
      </c>
      <c r="C8" s="60">
        <f t="shared" si="0"/>
        <v>0.30134357005758156</v>
      </c>
      <c r="D8" s="75">
        <v>159</v>
      </c>
      <c r="E8" s="78">
        <v>0.30230000000000001</v>
      </c>
      <c r="F8" s="59">
        <v>166</v>
      </c>
      <c r="G8" s="79">
        <v>0.31090000000000001</v>
      </c>
      <c r="H8" s="59">
        <v>164</v>
      </c>
      <c r="I8" s="79">
        <v>0.30830000000000002</v>
      </c>
      <c r="J8" s="59">
        <v>163</v>
      </c>
      <c r="K8" s="60">
        <v>0.30470000000000003</v>
      </c>
      <c r="L8" s="59">
        <v>169</v>
      </c>
      <c r="M8" s="60">
        <v>0.31119999999999998</v>
      </c>
    </row>
    <row r="9" spans="1:13">
      <c r="A9" s="64" t="s">
        <v>35</v>
      </c>
      <c r="B9" s="59">
        <v>14</v>
      </c>
      <c r="C9" s="60">
        <f t="shared" si="0"/>
        <v>2.6871401151631478E-2</v>
      </c>
      <c r="D9" s="75">
        <v>14</v>
      </c>
      <c r="E9" s="79">
        <v>2.6599999999999999E-2</v>
      </c>
      <c r="F9" s="59">
        <v>14</v>
      </c>
      <c r="G9" s="79">
        <v>2.6200000000000001E-2</v>
      </c>
      <c r="H9" s="59">
        <v>14</v>
      </c>
      <c r="I9" s="79">
        <v>2.63E-2</v>
      </c>
      <c r="J9" s="59">
        <v>13</v>
      </c>
      <c r="K9" s="60">
        <v>2.4299999999999999E-2</v>
      </c>
      <c r="L9" s="59">
        <v>11</v>
      </c>
      <c r="M9" s="60">
        <v>2.0299999999999999E-2</v>
      </c>
    </row>
    <row r="10" spans="1:13">
      <c r="A10" s="64" t="s">
        <v>36</v>
      </c>
      <c r="B10" s="59">
        <v>44</v>
      </c>
      <c r="C10" s="60">
        <f t="shared" si="0"/>
        <v>8.4452975047984644E-2</v>
      </c>
      <c r="D10" s="75">
        <v>44</v>
      </c>
      <c r="E10" s="79">
        <v>8.3699999999999997E-2</v>
      </c>
      <c r="F10" s="59">
        <v>43</v>
      </c>
      <c r="G10" s="79">
        <v>8.0500000000000002E-2</v>
      </c>
      <c r="H10" s="59">
        <v>41</v>
      </c>
      <c r="I10" s="60">
        <v>7.7100000000000002E-2</v>
      </c>
      <c r="J10" s="59">
        <v>40</v>
      </c>
      <c r="K10" s="60">
        <v>7.4800000000000005E-2</v>
      </c>
      <c r="L10" s="59">
        <v>41</v>
      </c>
      <c r="M10" s="60">
        <v>7.5499999999999998E-2</v>
      </c>
    </row>
    <row r="11" spans="1:13">
      <c r="A11" s="64" t="s">
        <v>37</v>
      </c>
      <c r="B11" s="59">
        <v>16</v>
      </c>
      <c r="C11" s="60">
        <f t="shared" si="0"/>
        <v>3.0710172744721688E-2</v>
      </c>
      <c r="D11" s="75">
        <v>16</v>
      </c>
      <c r="E11" s="79">
        <v>3.04E-2</v>
      </c>
      <c r="F11" s="59">
        <v>16</v>
      </c>
      <c r="G11" s="79">
        <v>0.03</v>
      </c>
      <c r="H11" s="59">
        <v>16</v>
      </c>
      <c r="I11" s="60">
        <v>3.0099999999999998E-2</v>
      </c>
      <c r="J11" s="59">
        <v>16</v>
      </c>
      <c r="K11" s="60">
        <v>2.9899999999999999E-2</v>
      </c>
      <c r="L11" s="59">
        <v>16</v>
      </c>
      <c r="M11" s="60">
        <v>2.9499999999999998E-2</v>
      </c>
    </row>
    <row r="12" spans="1:13">
      <c r="A12" s="64" t="s">
        <v>38</v>
      </c>
      <c r="B12" s="59">
        <v>6</v>
      </c>
      <c r="C12" s="60">
        <f t="shared" si="0"/>
        <v>1.1516314779270634E-2</v>
      </c>
      <c r="D12" s="75">
        <v>6</v>
      </c>
      <c r="E12" s="79">
        <v>1.14E-2</v>
      </c>
      <c r="F12" s="59">
        <v>6</v>
      </c>
      <c r="G12" s="79">
        <v>1.12E-2</v>
      </c>
      <c r="H12" s="59">
        <v>6</v>
      </c>
      <c r="I12" s="60">
        <v>1.1299999999999999E-2</v>
      </c>
      <c r="J12" s="59">
        <v>6</v>
      </c>
      <c r="K12" s="60">
        <v>1.12E-2</v>
      </c>
      <c r="L12" s="59">
        <v>6</v>
      </c>
      <c r="M12" s="60">
        <v>1.0999999999999999E-2</v>
      </c>
    </row>
    <row r="13" spans="1:13">
      <c r="A13" s="64" t="s">
        <v>39</v>
      </c>
      <c r="B13" s="59">
        <v>38</v>
      </c>
      <c r="C13" s="60">
        <f t="shared" si="0"/>
        <v>7.293666026871401E-2</v>
      </c>
      <c r="D13" s="75">
        <v>38</v>
      </c>
      <c r="E13" s="79">
        <v>7.22E-2</v>
      </c>
      <c r="F13" s="59">
        <v>38</v>
      </c>
      <c r="G13" s="79">
        <v>7.1199999999999999E-2</v>
      </c>
      <c r="H13" s="59">
        <v>38</v>
      </c>
      <c r="I13" s="60">
        <v>7.1400000000000005E-2</v>
      </c>
      <c r="J13" s="59">
        <v>38</v>
      </c>
      <c r="K13" s="60">
        <v>7.0999999999999994E-2</v>
      </c>
      <c r="L13" s="59">
        <v>39</v>
      </c>
      <c r="M13" s="60">
        <v>7.1800000000000003E-2</v>
      </c>
    </row>
    <row r="14" spans="1:13">
      <c r="A14" s="64" t="s">
        <v>40</v>
      </c>
      <c r="B14" s="59">
        <v>23</v>
      </c>
      <c r="C14" s="60">
        <f t="shared" si="0"/>
        <v>4.4145873320537425E-2</v>
      </c>
      <c r="D14" s="75">
        <v>23</v>
      </c>
      <c r="E14" s="79">
        <v>4.3700000000000003E-2</v>
      </c>
      <c r="F14" s="59">
        <v>23</v>
      </c>
      <c r="G14" s="79">
        <v>4.3099999999999999E-2</v>
      </c>
      <c r="H14" s="59">
        <v>23</v>
      </c>
      <c r="I14" s="60">
        <v>4.3200000000000002E-2</v>
      </c>
      <c r="J14" s="59">
        <v>23</v>
      </c>
      <c r="K14" s="60">
        <v>4.2999999999999997E-2</v>
      </c>
      <c r="L14" s="59">
        <v>23</v>
      </c>
      <c r="M14" s="60">
        <v>4.24E-2</v>
      </c>
    </row>
    <row r="15" spans="1:13">
      <c r="A15" s="64" t="s">
        <v>41</v>
      </c>
      <c r="B15" s="59">
        <v>10</v>
      </c>
      <c r="C15" s="60">
        <f t="shared" si="0"/>
        <v>1.9193857965451054E-2</v>
      </c>
      <c r="D15" s="75">
        <v>10</v>
      </c>
      <c r="E15" s="79">
        <v>1.9E-2</v>
      </c>
      <c r="F15" s="59">
        <v>10</v>
      </c>
      <c r="G15" s="79">
        <v>1.8700000000000001E-2</v>
      </c>
      <c r="H15" s="59">
        <v>9</v>
      </c>
      <c r="I15" s="60">
        <v>1.6899999999999998E-2</v>
      </c>
      <c r="J15" s="59">
        <v>9</v>
      </c>
      <c r="K15" s="60">
        <v>1.6799999999999999E-2</v>
      </c>
      <c r="L15" s="59">
        <v>9</v>
      </c>
      <c r="M15" s="60">
        <v>1.66E-2</v>
      </c>
    </row>
    <row r="16" spans="1:13" ht="13.5" thickBot="1">
      <c r="A16" s="70" t="s">
        <v>42</v>
      </c>
      <c r="B16" s="71">
        <v>15</v>
      </c>
      <c r="C16" s="72">
        <f t="shared" si="0"/>
        <v>2.8790786948176585E-2</v>
      </c>
      <c r="D16" s="76">
        <v>15</v>
      </c>
      <c r="E16" s="80">
        <v>2.8500000000000001E-2</v>
      </c>
      <c r="F16" s="71">
        <v>15</v>
      </c>
      <c r="G16" s="80">
        <v>2.81E-2</v>
      </c>
      <c r="H16" s="71">
        <v>16</v>
      </c>
      <c r="I16" s="72">
        <v>3.0099999999999998E-2</v>
      </c>
      <c r="J16" s="71">
        <v>16</v>
      </c>
      <c r="K16" s="72">
        <v>2.9899999999999999E-2</v>
      </c>
      <c r="L16" s="71">
        <v>16</v>
      </c>
      <c r="M16" s="72">
        <v>2.9499999999999998E-2</v>
      </c>
    </row>
    <row r="17" spans="1:13" ht="13.5" thickBot="1">
      <c r="A17" s="65" t="s">
        <v>24</v>
      </c>
      <c r="B17" s="66">
        <f>SUM(B5:B16)</f>
        <v>521</v>
      </c>
      <c r="C17" s="81">
        <f>SUM(C5:C16)</f>
        <v>0.99999999999999989</v>
      </c>
      <c r="D17" s="83">
        <v>526</v>
      </c>
      <c r="E17" s="84">
        <v>1</v>
      </c>
      <c r="F17" s="82">
        <v>534</v>
      </c>
      <c r="G17" s="81">
        <v>1</v>
      </c>
      <c r="H17" s="66">
        <v>534</v>
      </c>
      <c r="I17" s="67">
        <v>1</v>
      </c>
      <c r="J17" s="66">
        <v>535</v>
      </c>
      <c r="K17" s="67">
        <v>1</v>
      </c>
      <c r="L17" s="66">
        <v>543</v>
      </c>
      <c r="M17" s="67">
        <v>1</v>
      </c>
    </row>
    <row r="18" spans="1:13">
      <c r="B18" s="142" t="s">
        <v>63</v>
      </c>
    </row>
    <row r="19" spans="1:13">
      <c r="A19" s="122"/>
    </row>
    <row r="20" spans="1:13">
      <c r="A20" s="122"/>
    </row>
    <row r="21" spans="1:13">
      <c r="A21" s="122" t="s">
        <v>58</v>
      </c>
    </row>
    <row r="22" spans="1:13">
      <c r="A22" s="122"/>
    </row>
    <row r="23" spans="1:13">
      <c r="A23" s="122"/>
    </row>
    <row r="24" spans="1:13">
      <c r="A24" s="122"/>
    </row>
  </sheetData>
  <mergeCells count="6">
    <mergeCell ref="B3:C3"/>
    <mergeCell ref="D3:E3"/>
    <mergeCell ref="J3:K3"/>
    <mergeCell ref="L3:M3"/>
    <mergeCell ref="H3:I3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"/>
  <sheetViews>
    <sheetView workbookViewId="0">
      <selection activeCell="A2" sqref="A2"/>
    </sheetView>
  </sheetViews>
  <sheetFormatPr baseColWidth="10" defaultRowHeight="12.75"/>
  <sheetData>
    <row r="1" spans="1:8">
      <c r="A1" s="87" t="s">
        <v>72</v>
      </c>
      <c r="B1" s="2"/>
      <c r="C1" s="2"/>
      <c r="D1" s="2"/>
      <c r="E1" s="2"/>
      <c r="F1" s="2"/>
      <c r="G1" s="2"/>
    </row>
    <row r="2" spans="1:8">
      <c r="A2" s="85"/>
      <c r="B2" s="85"/>
      <c r="C2" s="85"/>
      <c r="D2" s="85"/>
      <c r="E2" s="85"/>
      <c r="F2" s="85"/>
      <c r="G2" s="85"/>
    </row>
    <row r="3" spans="1:8">
      <c r="A3" s="85"/>
      <c r="B3" s="57">
        <v>2016</v>
      </c>
      <c r="C3" s="57">
        <v>2017</v>
      </c>
      <c r="D3" s="57">
        <v>2018</v>
      </c>
      <c r="E3" s="57">
        <v>2019</v>
      </c>
      <c r="F3" s="57">
        <v>2020</v>
      </c>
      <c r="G3" s="57">
        <v>2021</v>
      </c>
      <c r="H3" s="57">
        <v>2022</v>
      </c>
    </row>
    <row r="4" spans="1:8">
      <c r="A4" s="58" t="s">
        <v>14</v>
      </c>
      <c r="B4" s="56">
        <v>135</v>
      </c>
      <c r="C4" s="56">
        <v>160</v>
      </c>
      <c r="D4" s="56">
        <v>177</v>
      </c>
      <c r="E4" s="56">
        <v>589</v>
      </c>
      <c r="F4" s="56">
        <v>593</v>
      </c>
      <c r="G4" s="56">
        <v>617</v>
      </c>
      <c r="H4" s="56">
        <v>655</v>
      </c>
    </row>
    <row r="5" spans="1:8">
      <c r="A5" s="58" t="s">
        <v>15</v>
      </c>
      <c r="B5" s="56">
        <v>152</v>
      </c>
      <c r="C5" s="56">
        <v>142</v>
      </c>
      <c r="D5" s="56">
        <v>166</v>
      </c>
      <c r="E5" s="56">
        <v>160</v>
      </c>
      <c r="F5" s="56">
        <v>140</v>
      </c>
      <c r="G5" s="56">
        <v>140</v>
      </c>
      <c r="H5" s="56">
        <v>150</v>
      </c>
    </row>
    <row r="6" spans="1:8">
      <c r="A6" s="58" t="s">
        <v>16</v>
      </c>
      <c r="B6" s="88">
        <v>4852</v>
      </c>
      <c r="C6" s="88">
        <v>4939</v>
      </c>
      <c r="D6" s="88">
        <v>5285</v>
      </c>
      <c r="E6" s="88">
        <v>5488</v>
      </c>
      <c r="F6" s="88">
        <v>5923</v>
      </c>
      <c r="G6" s="88">
        <v>5800</v>
      </c>
      <c r="H6" s="88">
        <v>5918</v>
      </c>
    </row>
    <row r="7" spans="1:8">
      <c r="A7" s="86" t="s">
        <v>50</v>
      </c>
      <c r="B7" s="89">
        <v>5139</v>
      </c>
      <c r="C7" s="89">
        <v>5241</v>
      </c>
      <c r="D7" s="89">
        <v>5628</v>
      </c>
      <c r="E7" s="89">
        <v>6237</v>
      </c>
      <c r="F7" s="89">
        <v>6656</v>
      </c>
      <c r="G7" s="89">
        <f>SUM(G4:G6)</f>
        <v>6557</v>
      </c>
      <c r="H7" s="89">
        <f>SUM(H4:H6)</f>
        <v>6723</v>
      </c>
    </row>
    <row r="8" spans="1:8">
      <c r="B8" s="142" t="s">
        <v>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topLeftCell="A3" workbookViewId="0">
      <selection activeCell="A2" sqref="A2"/>
    </sheetView>
  </sheetViews>
  <sheetFormatPr baseColWidth="10" defaultRowHeight="12.75"/>
  <cols>
    <col min="1" max="1" width="12.7109375" customWidth="1"/>
  </cols>
  <sheetData>
    <row r="1" spans="1:9">
      <c r="A1" s="87" t="s">
        <v>73</v>
      </c>
      <c r="B1" s="87"/>
      <c r="C1" s="87"/>
      <c r="D1" s="87"/>
      <c r="E1" s="87"/>
      <c r="F1" s="1"/>
      <c r="G1" s="1"/>
      <c r="H1" s="1"/>
      <c r="I1" s="1"/>
    </row>
    <row r="2" spans="1:9" ht="13.5" thickBot="1">
      <c r="A2" s="1"/>
      <c r="B2" s="1"/>
      <c r="C2" s="1"/>
      <c r="D2" s="1"/>
      <c r="E2" s="1"/>
      <c r="F2" s="1"/>
      <c r="G2" s="1"/>
      <c r="H2" s="1"/>
      <c r="I2" s="1"/>
    </row>
    <row r="3" spans="1:9" ht="13.5" thickBot="1">
      <c r="A3" s="2"/>
      <c r="B3" s="164">
        <v>2016</v>
      </c>
      <c r="C3" s="165"/>
      <c r="D3" s="165"/>
      <c r="E3" s="166"/>
      <c r="F3" s="169">
        <v>2017</v>
      </c>
      <c r="G3" s="165"/>
      <c r="H3" s="165"/>
      <c r="I3" s="166"/>
    </row>
    <row r="4" spans="1:9" ht="39" thickBot="1">
      <c r="A4" s="2"/>
      <c r="B4" s="103" t="s">
        <v>44</v>
      </c>
      <c r="C4" s="104" t="s">
        <v>45</v>
      </c>
      <c r="D4" s="104" t="s">
        <v>46</v>
      </c>
      <c r="E4" s="105" t="s">
        <v>47</v>
      </c>
      <c r="F4" s="104" t="s">
        <v>44</v>
      </c>
      <c r="G4" s="104" t="s">
        <v>45</v>
      </c>
      <c r="H4" s="104" t="s">
        <v>46</v>
      </c>
      <c r="I4" s="105" t="s">
        <v>47</v>
      </c>
    </row>
    <row r="5" spans="1:9">
      <c r="A5" s="101" t="s">
        <v>14</v>
      </c>
      <c r="B5" s="96">
        <v>5632731.8300000001</v>
      </c>
      <c r="C5" s="90">
        <v>334513.03000000003</v>
      </c>
      <c r="D5" s="90">
        <v>1636988.78</v>
      </c>
      <c r="E5" s="97">
        <v>4224931.8099999996</v>
      </c>
      <c r="F5" s="90">
        <v>5114807.34</v>
      </c>
      <c r="G5" s="90">
        <v>-974726.19</v>
      </c>
      <c r="H5" s="90">
        <v>545283.6</v>
      </c>
      <c r="I5" s="97">
        <v>4232624.49</v>
      </c>
    </row>
    <row r="6" spans="1:9">
      <c r="A6" s="102" t="s">
        <v>15</v>
      </c>
      <c r="B6" s="96">
        <v>3491203.56</v>
      </c>
      <c r="C6" s="90">
        <v>-2463804.86</v>
      </c>
      <c r="D6" s="90">
        <v>294672.39</v>
      </c>
      <c r="E6" s="97">
        <v>5849448.3399999999</v>
      </c>
      <c r="F6" s="90">
        <v>3754903.72</v>
      </c>
      <c r="G6" s="90">
        <v>947786.32</v>
      </c>
      <c r="H6" s="90">
        <v>986822.17</v>
      </c>
      <c r="I6" s="97">
        <v>6186988.9800000004</v>
      </c>
    </row>
    <row r="7" spans="1:9">
      <c r="A7" s="102" t="s">
        <v>16</v>
      </c>
      <c r="B7" s="96">
        <v>149187611.28999999</v>
      </c>
      <c r="C7" s="90">
        <v>-9368646.4700000007</v>
      </c>
      <c r="D7" s="90">
        <v>9458274.9000000004</v>
      </c>
      <c r="E7" s="97">
        <v>139059976.93000001</v>
      </c>
      <c r="F7" s="90">
        <v>173026619.80000001</v>
      </c>
      <c r="G7" s="90">
        <v>-8476827.1099999994</v>
      </c>
      <c r="H7" s="90">
        <v>11606249.18</v>
      </c>
      <c r="I7" s="97">
        <v>146879024.49000001</v>
      </c>
    </row>
    <row r="8" spans="1:9" ht="13.5" thickBot="1">
      <c r="A8" s="65" t="s">
        <v>43</v>
      </c>
      <c r="B8" s="98">
        <f t="shared" ref="B8:I8" si="0">SUM(B5:B7)</f>
        <v>158311546.68000001</v>
      </c>
      <c r="C8" s="99">
        <f t="shared" si="0"/>
        <v>-11497938.300000001</v>
      </c>
      <c r="D8" s="99">
        <f t="shared" si="0"/>
        <v>11389936.07</v>
      </c>
      <c r="E8" s="100">
        <f t="shared" si="0"/>
        <v>149134357.08000001</v>
      </c>
      <c r="F8" s="99">
        <f t="shared" si="0"/>
        <v>181896330.86000001</v>
      </c>
      <c r="G8" s="99">
        <f t="shared" si="0"/>
        <v>-8503766.9799999986</v>
      </c>
      <c r="H8" s="99">
        <f t="shared" si="0"/>
        <v>13138354.949999999</v>
      </c>
      <c r="I8" s="100">
        <f t="shared" si="0"/>
        <v>157298637.96000001</v>
      </c>
    </row>
    <row r="9" spans="1:9" ht="13.5" thickBot="1">
      <c r="A9" s="2"/>
      <c r="B9" s="92"/>
      <c r="C9" s="92"/>
      <c r="D9" s="92"/>
      <c r="E9" s="92"/>
      <c r="F9" s="92"/>
      <c r="G9" s="92"/>
      <c r="H9" s="92"/>
      <c r="I9" s="92"/>
    </row>
    <row r="10" spans="1:9">
      <c r="A10" s="2"/>
      <c r="B10" s="170">
        <v>2018</v>
      </c>
      <c r="C10" s="171"/>
      <c r="D10" s="171"/>
      <c r="E10" s="172"/>
      <c r="F10" s="170">
        <v>2019</v>
      </c>
      <c r="G10" s="171"/>
      <c r="H10" s="171"/>
      <c r="I10" s="172"/>
    </row>
    <row r="11" spans="1:9" ht="39" thickBot="1">
      <c r="A11" s="2"/>
      <c r="B11" s="94" t="s">
        <v>44</v>
      </c>
      <c r="C11" s="93" t="s">
        <v>45</v>
      </c>
      <c r="D11" s="93" t="s">
        <v>46</v>
      </c>
      <c r="E11" s="95" t="s">
        <v>47</v>
      </c>
      <c r="F11" s="108" t="s">
        <v>44</v>
      </c>
      <c r="G11" s="93" t="s">
        <v>45</v>
      </c>
      <c r="H11" s="93" t="s">
        <v>46</v>
      </c>
      <c r="I11" s="95" t="s">
        <v>47</v>
      </c>
    </row>
    <row r="12" spans="1:9">
      <c r="A12" s="101" t="s">
        <v>14</v>
      </c>
      <c r="B12" s="96">
        <v>5680983.8099999996</v>
      </c>
      <c r="C12" s="90">
        <v>-230291.06</v>
      </c>
      <c r="D12" s="90">
        <v>857947.03</v>
      </c>
      <c r="E12" s="97">
        <v>4491246.71</v>
      </c>
      <c r="F12" s="96">
        <v>7959253.9300000006</v>
      </c>
      <c r="G12" s="90">
        <v>-47644.059999999874</v>
      </c>
      <c r="H12" s="90">
        <v>980170.41</v>
      </c>
      <c r="I12" s="97">
        <v>13777157.4</v>
      </c>
    </row>
    <row r="13" spans="1:9">
      <c r="A13" s="102" t="s">
        <v>15</v>
      </c>
      <c r="B13" s="96">
        <v>4030027.22</v>
      </c>
      <c r="C13" s="90">
        <v>-736464.51</v>
      </c>
      <c r="D13" s="90">
        <v>413371.03</v>
      </c>
      <c r="E13" s="97">
        <v>6330550.0499999998</v>
      </c>
      <c r="F13" s="96">
        <v>4653683.0600000005</v>
      </c>
      <c r="G13" s="90">
        <v>-62673.63999999997</v>
      </c>
      <c r="H13" s="90">
        <v>349330.79</v>
      </c>
      <c r="I13" s="97">
        <v>6606913.75</v>
      </c>
    </row>
    <row r="14" spans="1:9">
      <c r="A14" s="102" t="s">
        <v>16</v>
      </c>
      <c r="B14" s="96">
        <v>189504987.68000001</v>
      </c>
      <c r="C14" s="90">
        <v>-10899204.279999999</v>
      </c>
      <c r="D14" s="90">
        <v>11417665.93</v>
      </c>
      <c r="E14" s="97">
        <v>167962530.94</v>
      </c>
      <c r="F14" s="96">
        <v>194378185.30999997</v>
      </c>
      <c r="G14" s="90">
        <v>-9209916.4300000016</v>
      </c>
      <c r="H14" s="90">
        <v>11383133.380000005</v>
      </c>
      <c r="I14" s="97">
        <v>178318804.81</v>
      </c>
    </row>
    <row r="15" spans="1:9" ht="13.5" thickBot="1">
      <c r="A15" s="65" t="s">
        <v>43</v>
      </c>
      <c r="B15" s="106">
        <f t="shared" ref="B15:E15" si="1">SUM(B12:B14)</f>
        <v>199215998.71000001</v>
      </c>
      <c r="C15" s="107">
        <f t="shared" si="1"/>
        <v>-11865959.85</v>
      </c>
      <c r="D15" s="107">
        <f t="shared" si="1"/>
        <v>12688983.99</v>
      </c>
      <c r="E15" s="100">
        <f t="shared" si="1"/>
        <v>178784327.69999999</v>
      </c>
      <c r="F15" s="106">
        <v>206991122.29999998</v>
      </c>
      <c r="G15" s="107">
        <v>-9320234.1300000027</v>
      </c>
      <c r="H15" s="107">
        <v>12712634.580000006</v>
      </c>
      <c r="I15" s="100">
        <v>198702875.96000001</v>
      </c>
    </row>
    <row r="16" spans="1:9" ht="13.5" thickBot="1">
      <c r="A16" s="2"/>
      <c r="B16" s="2"/>
      <c r="C16" s="2"/>
      <c r="D16" s="2"/>
      <c r="E16" s="2"/>
      <c r="F16" s="2"/>
      <c r="G16" s="2"/>
      <c r="H16" s="2"/>
      <c r="I16" s="2"/>
    </row>
    <row r="17" spans="1:11" ht="13.5" thickBot="1">
      <c r="A17" s="2"/>
      <c r="B17" s="164">
        <v>2020</v>
      </c>
      <c r="C17" s="165"/>
      <c r="D17" s="165"/>
      <c r="E17" s="166"/>
      <c r="F17" s="169">
        <v>2021</v>
      </c>
      <c r="G17" s="165"/>
      <c r="H17" s="165"/>
      <c r="I17" s="166"/>
    </row>
    <row r="18" spans="1:11" ht="39" thickBot="1">
      <c r="A18" s="2"/>
      <c r="B18" s="113" t="s">
        <v>44</v>
      </c>
      <c r="C18" s="114" t="s">
        <v>45</v>
      </c>
      <c r="D18" s="114" t="s">
        <v>46</v>
      </c>
      <c r="E18" s="115" t="s">
        <v>47</v>
      </c>
      <c r="F18" s="104" t="s">
        <v>44</v>
      </c>
      <c r="G18" s="104" t="s">
        <v>45</v>
      </c>
      <c r="H18" s="104" t="s">
        <v>46</v>
      </c>
      <c r="I18" s="105" t="s">
        <v>47</v>
      </c>
    </row>
    <row r="19" spans="1:11">
      <c r="A19" s="101" t="s">
        <v>14</v>
      </c>
      <c r="B19" s="109">
        <v>7883414.9000000004</v>
      </c>
      <c r="C19" s="110">
        <v>70500.899999999951</v>
      </c>
      <c r="D19" s="110">
        <v>808300.46000000008</v>
      </c>
      <c r="E19" s="111">
        <v>13800240.17</v>
      </c>
      <c r="F19" s="110">
        <v>8263912.2100000009</v>
      </c>
      <c r="G19" s="110">
        <v>-408378.6999999999</v>
      </c>
      <c r="H19" s="110">
        <v>1045395.6399999999</v>
      </c>
      <c r="I19" s="111">
        <v>14501807.939999999</v>
      </c>
      <c r="K19" s="141"/>
    </row>
    <row r="20" spans="1:11">
      <c r="A20" s="102" t="s">
        <v>15</v>
      </c>
      <c r="B20" s="96">
        <v>3736370.040000001</v>
      </c>
      <c r="C20" s="90">
        <v>1431145.86</v>
      </c>
      <c r="D20" s="90">
        <v>2178315.7699999996</v>
      </c>
      <c r="E20" s="97">
        <v>5805501.9400000004</v>
      </c>
      <c r="F20" s="90">
        <v>3526835.66</v>
      </c>
      <c r="G20" s="90">
        <v>2014207.8599999999</v>
      </c>
      <c r="H20" s="90">
        <v>2138553.84</v>
      </c>
      <c r="I20" s="97">
        <v>5904996.5700000003</v>
      </c>
      <c r="K20" s="141"/>
    </row>
    <row r="21" spans="1:11">
      <c r="A21" s="102" t="s">
        <v>16</v>
      </c>
      <c r="B21" s="112">
        <v>192479635.97000009</v>
      </c>
      <c r="C21" s="91">
        <v>-6450719.6100000069</v>
      </c>
      <c r="D21" s="91">
        <v>11195467.619999995</v>
      </c>
      <c r="E21" s="116">
        <v>181645096.84</v>
      </c>
      <c r="F21" s="90">
        <v>198932790.54999998</v>
      </c>
      <c r="G21" s="90">
        <v>-6155998.2800000012</v>
      </c>
      <c r="H21" s="90">
        <v>56256324.629999995</v>
      </c>
      <c r="I21" s="97">
        <v>187040122.59</v>
      </c>
      <c r="K21" s="141"/>
    </row>
    <row r="22" spans="1:11" ht="13.5" thickBot="1">
      <c r="A22" s="65" t="s">
        <v>43</v>
      </c>
      <c r="B22" s="106">
        <f t="shared" ref="B22:H22" si="2">SUM(B19:B21)</f>
        <v>204099420.91000009</v>
      </c>
      <c r="C22" s="107">
        <f t="shared" si="2"/>
        <v>-4949072.8500000071</v>
      </c>
      <c r="D22" s="107">
        <f t="shared" si="2"/>
        <v>14182083.849999994</v>
      </c>
      <c r="E22" s="100">
        <f t="shared" si="2"/>
        <v>201250838.94999999</v>
      </c>
      <c r="F22" s="107">
        <f t="shared" si="2"/>
        <v>210723538.41999999</v>
      </c>
      <c r="G22" s="107">
        <f t="shared" si="2"/>
        <v>-4550169.120000001</v>
      </c>
      <c r="H22" s="107">
        <f t="shared" si="2"/>
        <v>59440274.109999992</v>
      </c>
      <c r="I22" s="100">
        <v>207446927.09999999</v>
      </c>
    </row>
    <row r="23" spans="1:11" ht="13.5" thickBot="1"/>
    <row r="24" spans="1:11" ht="13.5" thickBot="1">
      <c r="A24" s="2"/>
      <c r="B24" s="164">
        <v>2022</v>
      </c>
      <c r="C24" s="165"/>
      <c r="D24" s="165"/>
      <c r="E24" s="166"/>
      <c r="F24" s="167"/>
      <c r="G24" s="168"/>
      <c r="H24" s="168"/>
      <c r="I24" s="168"/>
    </row>
    <row r="25" spans="1:11" ht="39" thickBot="1">
      <c r="A25" s="2"/>
      <c r="B25" s="113" t="s">
        <v>44</v>
      </c>
      <c r="C25" s="114" t="s">
        <v>45</v>
      </c>
      <c r="D25" s="114" t="s">
        <v>46</v>
      </c>
      <c r="E25" s="115" t="s">
        <v>47</v>
      </c>
      <c r="F25" s="123"/>
      <c r="G25" s="123"/>
      <c r="H25" s="123"/>
      <c r="I25" s="123"/>
    </row>
    <row r="26" spans="1:11">
      <c r="A26" s="101" t="s">
        <v>14</v>
      </c>
      <c r="B26" s="143">
        <v>8780579.5700000003</v>
      </c>
      <c r="C26" s="144">
        <v>100325</v>
      </c>
      <c r="D26" s="144">
        <v>1210730</v>
      </c>
      <c r="E26" s="145">
        <v>16308753</v>
      </c>
      <c r="F26" s="92"/>
      <c r="G26" s="92"/>
      <c r="H26" s="92"/>
      <c r="I26" s="92"/>
    </row>
    <row r="27" spans="1:11">
      <c r="A27" s="102" t="s">
        <v>15</v>
      </c>
      <c r="B27" s="146">
        <v>5319726</v>
      </c>
      <c r="C27" s="147">
        <v>2353920</v>
      </c>
      <c r="D27" s="147">
        <v>2557786</v>
      </c>
      <c r="E27" s="148">
        <v>6847784</v>
      </c>
      <c r="F27" s="92"/>
      <c r="G27" s="92"/>
      <c r="H27" s="92"/>
      <c r="I27" s="92"/>
    </row>
    <row r="28" spans="1:11">
      <c r="A28" s="102" t="s">
        <v>16</v>
      </c>
      <c r="B28" s="149">
        <v>213411483</v>
      </c>
      <c r="C28" s="150">
        <v>612797</v>
      </c>
      <c r="D28" s="150">
        <v>166658056</v>
      </c>
      <c r="E28" s="151">
        <v>204115549</v>
      </c>
      <c r="F28" s="92"/>
      <c r="G28" s="92"/>
      <c r="H28" s="92"/>
      <c r="I28" s="92"/>
    </row>
    <row r="29" spans="1:11" ht="13.5" thickBot="1">
      <c r="A29" s="65" t="s">
        <v>43</v>
      </c>
      <c r="B29" s="152">
        <f>SUM(B26:B28)</f>
        <v>227511788.56999999</v>
      </c>
      <c r="C29" s="153">
        <f>SUM(C26:C28)</f>
        <v>3067042</v>
      </c>
      <c r="D29" s="153">
        <f>SUM(D26:D28)</f>
        <v>170426572</v>
      </c>
      <c r="E29" s="154">
        <f>SUM(E26:E28)</f>
        <v>227272086</v>
      </c>
      <c r="F29" s="124"/>
      <c r="G29" s="124"/>
      <c r="H29" s="124"/>
      <c r="I29" s="124"/>
    </row>
    <row r="30" spans="1:11">
      <c r="B30" s="142" t="s">
        <v>64</v>
      </c>
    </row>
  </sheetData>
  <mergeCells count="8">
    <mergeCell ref="B24:E24"/>
    <mergeCell ref="F24:I24"/>
    <mergeCell ref="B3:E3"/>
    <mergeCell ref="F3:I3"/>
    <mergeCell ref="B10:E10"/>
    <mergeCell ref="F10:I10"/>
    <mergeCell ref="B17:E17"/>
    <mergeCell ref="F17:I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"/>
  <sheetViews>
    <sheetView workbookViewId="0">
      <selection activeCell="E19" sqref="E19"/>
    </sheetView>
  </sheetViews>
  <sheetFormatPr baseColWidth="10" defaultRowHeight="12.75"/>
  <cols>
    <col min="2" max="7" width="14.7109375" style="139" customWidth="1"/>
    <col min="8" max="8" width="14.7109375" customWidth="1"/>
  </cols>
  <sheetData>
    <row r="1" spans="1:8">
      <c r="A1" s="87" t="s">
        <v>74</v>
      </c>
      <c r="B1" s="43"/>
      <c r="C1" s="43"/>
      <c r="D1" s="43"/>
      <c r="E1" s="43"/>
      <c r="F1" s="129"/>
      <c r="G1" s="129"/>
    </row>
    <row r="2" spans="1:8" ht="13.5" thickBot="1">
      <c r="A2" s="1"/>
      <c r="B2" s="129"/>
      <c r="C2" s="129"/>
      <c r="D2" s="129"/>
      <c r="E2" s="129"/>
      <c r="F2" s="129"/>
      <c r="G2" s="129"/>
    </row>
    <row r="3" spans="1:8" ht="13.5" thickBot="1">
      <c r="A3" s="117"/>
      <c r="B3" s="118">
        <v>2016</v>
      </c>
      <c r="C3" s="118">
        <v>2017</v>
      </c>
      <c r="D3" s="118">
        <v>2018</v>
      </c>
      <c r="E3" s="119">
        <v>2019</v>
      </c>
      <c r="F3" s="120">
        <v>2020</v>
      </c>
      <c r="G3" s="120">
        <v>2021</v>
      </c>
      <c r="H3" s="120">
        <v>2022</v>
      </c>
    </row>
    <row r="4" spans="1:8" s="126" customFormat="1" ht="19.149999999999999" customHeight="1">
      <c r="A4" s="125" t="s">
        <v>14</v>
      </c>
      <c r="B4" s="130">
        <v>4559444.84</v>
      </c>
      <c r="C4" s="131">
        <v>3257898.3000000003</v>
      </c>
      <c r="D4" s="131">
        <v>4260955.6500000004</v>
      </c>
      <c r="E4" s="131">
        <v>13729513.34</v>
      </c>
      <c r="F4" s="131">
        <v>13870741.07</v>
      </c>
      <c r="G4" s="132">
        <v>14093429.24</v>
      </c>
      <c r="H4" s="132">
        <v>16409078</v>
      </c>
    </row>
    <row r="5" spans="1:8" s="126" customFormat="1" ht="19.149999999999999" customHeight="1">
      <c r="A5" s="125" t="s">
        <v>15</v>
      </c>
      <c r="B5" s="133">
        <v>3385643.48</v>
      </c>
      <c r="C5" s="134">
        <v>7134775.3000000007</v>
      </c>
      <c r="D5" s="134">
        <v>5594085.54</v>
      </c>
      <c r="E5" s="134">
        <v>6544240.1100000003</v>
      </c>
      <c r="F5" s="134">
        <v>7236647.8000000007</v>
      </c>
      <c r="G5" s="135">
        <v>7919204.4299999997</v>
      </c>
      <c r="H5" s="135">
        <v>9201704</v>
      </c>
    </row>
    <row r="6" spans="1:8" s="126" customFormat="1" ht="19.149999999999999" customHeight="1">
      <c r="A6" s="125" t="s">
        <v>16</v>
      </c>
      <c r="B6" s="133">
        <v>129691330.46000001</v>
      </c>
      <c r="C6" s="134">
        <v>138402197.38</v>
      </c>
      <c r="D6" s="134">
        <v>157063326.66</v>
      </c>
      <c r="E6" s="134">
        <v>169108888.38</v>
      </c>
      <c r="F6" s="134">
        <v>175194377.22999999</v>
      </c>
      <c r="G6" s="135">
        <v>180884124.31</v>
      </c>
      <c r="H6" s="135">
        <v>204728346</v>
      </c>
    </row>
    <row r="7" spans="1:8" s="128" customFormat="1" ht="19.149999999999999" customHeight="1" thickBot="1">
      <c r="A7" s="127" t="s">
        <v>43</v>
      </c>
      <c r="B7" s="136">
        <v>137636418.78</v>
      </c>
      <c r="C7" s="137">
        <v>148794870.98000002</v>
      </c>
      <c r="D7" s="137">
        <v>166918367.84999999</v>
      </c>
      <c r="E7" s="137">
        <v>189382641.83000001</v>
      </c>
      <c r="F7" s="137">
        <v>196301766.09999999</v>
      </c>
      <c r="G7" s="138">
        <v>202896757.97999999</v>
      </c>
      <c r="H7" s="138">
        <f>SUM(H4:H6)</f>
        <v>230339128</v>
      </c>
    </row>
    <row r="8" spans="1:8">
      <c r="B8" s="142" t="s">
        <v>64</v>
      </c>
    </row>
    <row r="9" spans="1:8">
      <c r="B9" s="1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Tendencias históricas</vt:lpstr>
      <vt:lpstr>Evolución fundaciones activas</vt:lpstr>
      <vt:lpstr>Activas con sede en Aragón</vt:lpstr>
      <vt:lpstr>Tipos de promotores de las fund</vt:lpstr>
      <vt:lpstr>Dotaciones fundacionales</vt:lpstr>
      <vt:lpstr>Distribución por fines</vt:lpstr>
      <vt:lpstr>Datos empleo</vt:lpstr>
      <vt:lpstr>Indicadores económicos</vt:lpstr>
      <vt:lpstr>VAB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bernadc</dc:creator>
  <cp:lastModifiedBy>Alberto Sánchez</cp:lastModifiedBy>
  <dcterms:created xsi:type="dcterms:W3CDTF">2023-06-29T10:44:00Z</dcterms:created>
  <dcterms:modified xsi:type="dcterms:W3CDTF">2024-11-05T10:35:30Z</dcterms:modified>
</cp:coreProperties>
</file>